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640" yWindow="1095" windowWidth="15870" windowHeight="11595"/>
  </bookViews>
  <sheets>
    <sheet name="náklady realizace " sheetId="6" r:id="rId1"/>
  </sheets>
  <definedNames>
    <definedName name="_xlnm._FilterDatabase" localSheetId="0" hidden="1">'náklady realizace '!$A$15:$A$67</definedName>
  </definedNames>
  <calcPr calcId="124519"/>
</workbook>
</file>

<file path=xl/calcChain.xml><?xml version="1.0" encoding="utf-8"?>
<calcChain xmlns="http://schemas.openxmlformats.org/spreadsheetml/2006/main">
  <c r="F45" i="6"/>
  <c r="F38" l="1"/>
  <c r="F73"/>
  <c r="F72"/>
  <c r="F50"/>
  <c r="F71" l="1"/>
  <c r="F70"/>
  <c r="F57"/>
  <c r="F39"/>
  <c r="F49"/>
  <c r="F60"/>
  <c r="F61"/>
  <c r="F69"/>
  <c r="F46"/>
  <c r="F28"/>
  <c r="F67"/>
  <c r="F66" s="1"/>
  <c r="F65"/>
  <c r="F64"/>
  <c r="F63"/>
  <c r="F59"/>
  <c r="F58"/>
  <c r="F56"/>
  <c r="F54"/>
  <c r="F53"/>
  <c r="F52"/>
  <c r="F51"/>
  <c r="F48"/>
  <c r="F47"/>
  <c r="F43" s="1"/>
  <c r="F44"/>
  <c r="F42"/>
  <c r="F41"/>
  <c r="F40"/>
  <c r="F37"/>
  <c r="F36"/>
  <c r="F34"/>
  <c r="F33"/>
  <c r="F32"/>
  <c r="F31"/>
  <c r="F30"/>
  <c r="F29"/>
  <c r="F27"/>
  <c r="F26"/>
  <c r="F24"/>
  <c r="F23"/>
  <c r="F22"/>
  <c r="F21"/>
  <c r="F19"/>
  <c r="F18"/>
  <c r="F16" s="1"/>
  <c r="F17"/>
  <c r="F35" l="1"/>
  <c r="F55"/>
  <c r="F62"/>
  <c r="F25"/>
  <c r="F68"/>
  <c r="F20"/>
  <c r="F75" l="1"/>
  <c r="C77" s="1"/>
  <c r="C78" s="1"/>
  <c r="C79" s="1"/>
</calcChain>
</file>

<file path=xl/sharedStrings.xml><?xml version="1.0" encoding="utf-8"?>
<sst xmlns="http://schemas.openxmlformats.org/spreadsheetml/2006/main" count="111" uniqueCount="79">
  <si>
    <t>Demolice stávajících komunikací a prvků, zemní práce</t>
  </si>
  <si>
    <t xml:space="preserve">Parkový mobiliář </t>
  </si>
  <si>
    <t>Pítka</t>
  </si>
  <si>
    <t>Drobné stavby, architektura</t>
  </si>
  <si>
    <t>Technická infrastruktura</t>
  </si>
  <si>
    <t>Komunikace, zpevněné plochy</t>
  </si>
  <si>
    <t>Další objekty:</t>
  </si>
  <si>
    <t>Zemní práce</t>
  </si>
  <si>
    <t xml:space="preserve">Demolice stávajících komunikací a prvků </t>
  </si>
  <si>
    <t>Ošetření stávající vegetace</t>
  </si>
  <si>
    <t>Odstranění stávající vegetace</t>
  </si>
  <si>
    <t>Odstranění a ošetření stávající vegetace</t>
  </si>
  <si>
    <t xml:space="preserve">Vegetační úpravy </t>
  </si>
  <si>
    <t>Obnova trávníkových ploch</t>
  </si>
  <si>
    <t xml:space="preserve">Výsadba stromů   </t>
  </si>
  <si>
    <t>Založení keřových porostů</t>
  </si>
  <si>
    <t>Založení extenzivních trvalkových výsadeb</t>
  </si>
  <si>
    <t>Odpadkové koše</t>
  </si>
  <si>
    <t>Infosystém</t>
  </si>
  <si>
    <t>Hřiště</t>
  </si>
  <si>
    <t>Multifunkční hřiště</t>
  </si>
  <si>
    <t>POKYNY KE ZPŮSOBU VYPLNĚNÍ TABULKY</t>
  </si>
  <si>
    <t>Položka</t>
  </si>
  <si>
    <t>M.j.</t>
  </si>
  <si>
    <t>Jedn. cena [Kč]</t>
  </si>
  <si>
    <t>Cena celkem [Kč]</t>
  </si>
  <si>
    <t>Poznámka</t>
  </si>
  <si>
    <t xml:space="preserve">DPH </t>
  </si>
  <si>
    <t>CELKOVÉ NÁKLADY BEZ DPH</t>
  </si>
  <si>
    <t>CELKOVÉ NÁKLADY S DPH</t>
  </si>
  <si>
    <t xml:space="preserve">NÁKLADY NA REALIZACI </t>
  </si>
  <si>
    <t>Položky, které jsou uvedené v tabulce a nejsou součástí soutěžního návrhu, nevyplňujte.
Položky, které nejsou uvedené v tabulce, ale jsou součástí soutěžního návrhu, doplňte do volných řádků v jednotlivých kapitolách nebo v kapitole „Jiné objekty“ dle povahy položky. V případě potřeby přidejte v tabulce řádky.
Ceny uvádějte bez DPH.</t>
  </si>
  <si>
    <t xml:space="preserve">Statutární město Plzeň - Městský obvod Plzeň 1 </t>
  </si>
  <si>
    <r>
      <t>Celková výměra řešeného území je 90 370</t>
    </r>
    <r>
      <rPr>
        <b/>
        <sz val="12"/>
        <color indexed="8"/>
        <rFont val="Calibri"/>
        <family val="2"/>
        <charset val="238"/>
      </rPr>
      <t xml:space="preserve"> </t>
    </r>
    <r>
      <rPr>
        <sz val="12"/>
        <color indexed="8"/>
        <rFont val="Calibri"/>
        <family val="2"/>
        <charset val="238"/>
      </rPr>
      <t>m</t>
    </r>
    <r>
      <rPr>
        <vertAlign val="superscript"/>
        <sz val="12"/>
        <color indexed="8"/>
        <rFont val="Calibri"/>
        <family val="2"/>
        <charset val="238"/>
      </rPr>
      <t>2</t>
    </r>
    <r>
      <rPr>
        <sz val="12"/>
        <color indexed="10"/>
        <rFont val="Calibri"/>
        <family val="2"/>
        <charset val="238"/>
      </rPr>
      <t xml:space="preserve"> </t>
    </r>
  </si>
  <si>
    <t>…..</t>
  </si>
  <si>
    <t>….</t>
  </si>
  <si>
    <t>Komunikace pojízdné</t>
  </si>
  <si>
    <t>Založení trávníků</t>
  </si>
  <si>
    <t>Vodní prvky</t>
  </si>
  <si>
    <t>Množství</t>
  </si>
  <si>
    <t>Stojany na kola</t>
  </si>
  <si>
    <t>ARCHITEKTONICKÁ SOUTĚŽ NA PROMĚNU VNITROBLOKU KRAŠOVSKÁ V PLZNI</t>
  </si>
  <si>
    <t>Soutěžní podklad P08: STRUKTUROVANÝ ODHAD NÁKLADŮ NA REALIZACI</t>
  </si>
  <si>
    <t>Výsadba soliterních keřů</t>
  </si>
  <si>
    <t>Výsadba polokeřů</t>
  </si>
  <si>
    <t>Hodiny</t>
  </si>
  <si>
    <t>Zahrádka kavárny (sloupky, ocelová síť pro popínavou zeleň,…)</t>
  </si>
  <si>
    <t>Veřejné osvětlení (vč. napojení na sítě a vedení v zemi)</t>
  </si>
  <si>
    <t>Kavárna s WC (vč. napojení na sítě)</t>
  </si>
  <si>
    <t>Sloupořadí (pouze kolem Kruhu)</t>
  </si>
  <si>
    <t>komplet</t>
  </si>
  <si>
    <t>ks</t>
  </si>
  <si>
    <r>
      <t>m</t>
    </r>
    <r>
      <rPr>
        <vertAlign val="superscript"/>
        <sz val="12"/>
        <color theme="1"/>
        <rFont val="Calibri"/>
        <family val="2"/>
        <scheme val="minor"/>
      </rPr>
      <t>2</t>
    </r>
  </si>
  <si>
    <t>Dřevěné terasy</t>
  </si>
  <si>
    <t>Set lavice se stoly</t>
  </si>
  <si>
    <t>Zpevněné plochy (mlatový povrch, na intenzívně zatížených částech cihlová dlažba)</t>
  </si>
  <si>
    <t>Dětské hřiště - set</t>
  </si>
  <si>
    <t>Zakázkové pískoviště</t>
  </si>
  <si>
    <t>Dopadové plochy</t>
  </si>
  <si>
    <t>Psí pisoár</t>
  </si>
  <si>
    <t>Velký stůl</t>
  </si>
  <si>
    <t>Dětské hřiště - malý set</t>
  </si>
  <si>
    <t>propojení pítka s dětským hřištěm a trasování vody do pískoviště viz rozpočet dětské hřiště</t>
  </si>
  <si>
    <t>tělocvična pro seniory</t>
  </si>
  <si>
    <t>venkovní šachy</t>
  </si>
  <si>
    <t>Popínavé rostliny</t>
  </si>
  <si>
    <t>konstrukce viz rozpočet zahrádka kavárny</t>
  </si>
  <si>
    <t>pingpongové stoly</t>
  </si>
  <si>
    <t>agility pro psy</t>
  </si>
  <si>
    <t>Stojany na psí sáčky a koše</t>
  </si>
  <si>
    <t>úpravy stávajícího povrchu</t>
  </si>
  <si>
    <t>Komunikace pro pěší - betonová formátovaná dlažba</t>
  </si>
  <si>
    <t>Komunikace pro pěší - betonové nášlapy</t>
  </si>
  <si>
    <t>Komunikace pro pěší - vibrovaný štěrk</t>
  </si>
  <si>
    <t>figurky na půjčení v kavárně</t>
  </si>
  <si>
    <t>Lavičky s opěradlem</t>
  </si>
  <si>
    <t>Lavičky bez opěradla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</si>
  <si>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</si>
  <si>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t xml:space="preserve">terénní modelace v kombinaci s likvidací suti na místě, vrstva ornice 40cm ve směsi se svrchní vrstvou na stanovišti;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</si>
</sst>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2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vertAlign val="superscript"/>
      <sz val="12"/>
      <color indexed="8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vertAlign val="superscript"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0" fontId="7" fillId="0" borderId="0"/>
  </cellStyleXfs>
  <cellXfs count="100">
    <xf numFmtId="0" fontId="0" fillId="0" borderId="0" xfId="0"/>
    <xf numFmtId="0" fontId="0" fillId="0" borderId="0" xfId="0"/>
    <xf numFmtId="3" fontId="0" fillId="0" borderId="0" xfId="0" applyNumberFormat="1" applyFill="1"/>
    <xf numFmtId="3" fontId="0" fillId="2" borderId="1" xfId="0" applyNumberFormat="1" applyFont="1" applyFill="1" applyBorder="1"/>
    <xf numFmtId="3" fontId="8" fillId="2" borderId="1" xfId="0" applyNumberFormat="1" applyFont="1" applyFill="1" applyBorder="1"/>
    <xf numFmtId="3" fontId="9" fillId="2" borderId="1" xfId="0" applyNumberFormat="1" applyFont="1" applyFill="1" applyBorder="1"/>
    <xf numFmtId="3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wrapText="1"/>
    </xf>
    <xf numFmtId="3" fontId="9" fillId="0" borderId="0" xfId="0" applyNumberFormat="1" applyFont="1" applyBorder="1" applyAlignment="1">
      <alignment horizontal="left"/>
    </xf>
    <xf numFmtId="0" fontId="0" fillId="0" borderId="0" xfId="0" applyBorder="1"/>
    <xf numFmtId="0" fontId="0" fillId="0" borderId="1" xfId="0" applyBorder="1"/>
    <xf numFmtId="3" fontId="8" fillId="3" borderId="3" xfId="0" applyNumberFormat="1" applyFont="1" applyFill="1" applyBorder="1"/>
    <xf numFmtId="3" fontId="8" fillId="3" borderId="4" xfId="0" applyNumberFormat="1" applyFont="1" applyFill="1" applyBorder="1"/>
    <xf numFmtId="3" fontId="9" fillId="3" borderId="4" xfId="0" applyNumberFormat="1" applyFont="1" applyFill="1" applyBorder="1"/>
    <xf numFmtId="3" fontId="9" fillId="3" borderId="4" xfId="0" applyNumberFormat="1" applyFont="1" applyFill="1" applyBorder="1" applyAlignment="1">
      <alignment horizontal="center"/>
    </xf>
    <xf numFmtId="3" fontId="9" fillId="3" borderId="5" xfId="0" applyNumberFormat="1" applyFont="1" applyFill="1" applyBorder="1"/>
    <xf numFmtId="3" fontId="9" fillId="2" borderId="6" xfId="0" applyNumberFormat="1" applyFont="1" applyFill="1" applyBorder="1"/>
    <xf numFmtId="3" fontId="9" fillId="0" borderId="7" xfId="0" applyNumberFormat="1" applyFont="1" applyFill="1" applyBorder="1"/>
    <xf numFmtId="3" fontId="9" fillId="2" borderId="6" xfId="0" applyNumberFormat="1" applyFont="1" applyFill="1" applyBorder="1" applyAlignment="1">
      <alignment wrapText="1"/>
    </xf>
    <xf numFmtId="3" fontId="9" fillId="2" borderId="8" xfId="0" applyNumberFormat="1" applyFont="1" applyFill="1" applyBorder="1"/>
    <xf numFmtId="3" fontId="9" fillId="2" borderId="9" xfId="0" applyNumberFormat="1" applyFont="1" applyFill="1" applyBorder="1"/>
    <xf numFmtId="3" fontId="9" fillId="0" borderId="10" xfId="0" applyNumberFormat="1" applyFont="1" applyFill="1" applyBorder="1"/>
    <xf numFmtId="3" fontId="9" fillId="2" borderId="9" xfId="0" applyNumberFormat="1" applyFont="1" applyFill="1" applyBorder="1" applyAlignment="1">
      <alignment horizontal="center"/>
    </xf>
    <xf numFmtId="3" fontId="9" fillId="2" borderId="10" xfId="0" applyNumberFormat="1" applyFont="1" applyFill="1" applyBorder="1"/>
    <xf numFmtId="3" fontId="10" fillId="2" borderId="8" xfId="0" applyNumberFormat="1" applyFont="1" applyFill="1" applyBorder="1"/>
    <xf numFmtId="0" fontId="9" fillId="3" borderId="5" xfId="0" applyFont="1" applyFill="1" applyBorder="1"/>
    <xf numFmtId="0" fontId="12" fillId="0" borderId="11" xfId="0" applyFont="1" applyBorder="1" applyAlignment="1">
      <alignment horizontal="center" vertical="center"/>
    </xf>
    <xf numFmtId="0" fontId="0" fillId="0" borderId="12" xfId="0" applyBorder="1"/>
    <xf numFmtId="0" fontId="13" fillId="0" borderId="11" xfId="0" applyFont="1" applyBorder="1" applyAlignment="1">
      <alignment vertical="center"/>
    </xf>
    <xf numFmtId="3" fontId="8" fillId="0" borderId="11" xfId="0" applyNumberFormat="1" applyFont="1" applyBorder="1"/>
    <xf numFmtId="3" fontId="6" fillId="0" borderId="0" xfId="0" applyNumberFormat="1" applyFont="1" applyBorder="1"/>
    <xf numFmtId="3" fontId="14" fillId="0" borderId="11" xfId="1" applyNumberFormat="1" applyFont="1" applyBorder="1" applyAlignment="1">
      <alignment horizontal="left"/>
    </xf>
    <xf numFmtId="3" fontId="9" fillId="0" borderId="12" xfId="0" applyNumberFormat="1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3" fontId="10" fillId="4" borderId="16" xfId="0" applyNumberFormat="1" applyFont="1" applyFill="1" applyBorder="1" applyAlignment="1">
      <alignment horizontal="left" vertical="center" wrapText="1"/>
    </xf>
    <xf numFmtId="3" fontId="10" fillId="4" borderId="17" xfId="0" applyNumberFormat="1" applyFont="1" applyFill="1" applyBorder="1" applyAlignment="1">
      <alignment horizontal="left" vertical="center" wrapText="1"/>
    </xf>
    <xf numFmtId="3" fontId="10" fillId="4" borderId="17" xfId="0" applyNumberFormat="1" applyFont="1" applyFill="1" applyBorder="1" applyAlignment="1">
      <alignment horizontal="center" vertical="center" wrapText="1"/>
    </xf>
    <xf numFmtId="3" fontId="10" fillId="4" borderId="18" xfId="0" applyNumberFormat="1" applyFont="1" applyFill="1" applyBorder="1" applyAlignment="1">
      <alignment horizontal="center" vertical="center" wrapText="1"/>
    </xf>
    <xf numFmtId="0" fontId="16" fillId="4" borderId="16" xfId="0" applyFont="1" applyFill="1" applyBorder="1"/>
    <xf numFmtId="0" fontId="16" fillId="4" borderId="17" xfId="0" applyFont="1" applyFill="1" applyBorder="1"/>
    <xf numFmtId="0" fontId="0" fillId="0" borderId="0" xfId="0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7" fillId="0" borderId="7" xfId="0" applyNumberFormat="1" applyFont="1" applyFill="1" applyBorder="1" applyAlignment="1">
      <alignment wrapText="1"/>
    </xf>
    <xf numFmtId="3" fontId="9" fillId="0" borderId="6" xfId="0" applyNumberFormat="1" applyFont="1" applyFill="1" applyBorder="1" applyAlignment="1">
      <alignment wrapText="1"/>
    </xf>
    <xf numFmtId="3" fontId="9" fillId="0" borderId="5" xfId="0" applyNumberFormat="1" applyFont="1" applyFill="1" applyBorder="1"/>
    <xf numFmtId="3" fontId="9" fillId="0" borderId="6" xfId="0" applyNumberFormat="1" applyFont="1" applyFill="1" applyBorder="1"/>
    <xf numFmtId="3" fontId="9" fillId="0" borderId="1" xfId="0" applyNumberFormat="1" applyFont="1" applyFill="1" applyBorder="1"/>
    <xf numFmtId="3" fontId="9" fillId="0" borderId="1" xfId="0" applyNumberFormat="1" applyFont="1" applyFill="1" applyBorder="1" applyAlignment="1">
      <alignment horizontal="center"/>
    </xf>
    <xf numFmtId="3" fontId="15" fillId="0" borderId="6" xfId="0" applyNumberFormat="1" applyFont="1" applyFill="1" applyBorder="1"/>
    <xf numFmtId="3" fontId="15" fillId="0" borderId="1" xfId="0" applyNumberFormat="1" applyFont="1" applyFill="1" applyBorder="1"/>
    <xf numFmtId="3" fontId="8" fillId="0" borderId="1" xfId="0" applyNumberFormat="1" applyFont="1" applyFill="1" applyBorder="1"/>
    <xf numFmtId="3" fontId="9" fillId="0" borderId="19" xfId="0" applyNumberFormat="1" applyFont="1" applyFill="1" applyBorder="1"/>
    <xf numFmtId="3" fontId="9" fillId="0" borderId="20" xfId="0" applyNumberFormat="1" applyFont="1" applyFill="1" applyBorder="1"/>
    <xf numFmtId="3" fontId="9" fillId="0" borderId="20" xfId="0" applyNumberFormat="1" applyFont="1" applyFill="1" applyBorder="1" applyAlignment="1">
      <alignment horizontal="center"/>
    </xf>
    <xf numFmtId="3" fontId="9" fillId="2" borderId="15" xfId="0" applyNumberFormat="1" applyFont="1" applyFill="1" applyBorder="1"/>
    <xf numFmtId="3" fontId="9" fillId="2" borderId="2" xfId="0" applyNumberFormat="1" applyFont="1" applyFill="1" applyBorder="1"/>
    <xf numFmtId="3" fontId="9" fillId="2" borderId="2" xfId="0" applyNumberFormat="1" applyFont="1" applyFill="1" applyBorder="1" applyAlignment="1">
      <alignment horizontal="center"/>
    </xf>
    <xf numFmtId="3" fontId="9" fillId="0" borderId="21" xfId="0" applyNumberFormat="1" applyFont="1" applyFill="1" applyBorder="1"/>
    <xf numFmtId="3" fontId="15" fillId="4" borderId="30" xfId="0" applyNumberFormat="1" applyFont="1" applyFill="1" applyBorder="1" applyAlignment="1">
      <alignment horizontal="left"/>
    </xf>
    <xf numFmtId="3" fontId="5" fillId="4" borderId="31" xfId="0" applyNumberFormat="1" applyFont="1" applyFill="1" applyBorder="1" applyAlignment="1">
      <alignment horizontal="left"/>
    </xf>
    <xf numFmtId="3" fontId="16" fillId="4" borderId="32" xfId="0" applyNumberFormat="1" applyFont="1" applyFill="1" applyBorder="1" applyAlignment="1">
      <alignment horizontal="center"/>
    </xf>
    <xf numFmtId="3" fontId="16" fillId="4" borderId="31" xfId="0" applyNumberFormat="1" applyFont="1" applyFill="1" applyBorder="1"/>
    <xf numFmtId="3" fontId="16" fillId="4" borderId="33" xfId="0" applyNumberFormat="1" applyFont="1" applyFill="1" applyBorder="1"/>
    <xf numFmtId="3" fontId="16" fillId="4" borderId="14" xfId="0" applyNumberFormat="1" applyFont="1" applyFill="1" applyBorder="1"/>
    <xf numFmtId="0" fontId="0" fillId="2" borderId="1" xfId="0" applyFill="1" applyBorder="1" applyAlignment="1">
      <alignment wrapText="1"/>
    </xf>
    <xf numFmtId="3" fontId="0" fillId="2" borderId="1" xfId="0" applyNumberFormat="1" applyFill="1" applyBorder="1" applyAlignment="1">
      <alignment horizontal="center"/>
    </xf>
    <xf numFmtId="3" fontId="9" fillId="0" borderId="7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3" fontId="16" fillId="4" borderId="17" xfId="0" applyNumberFormat="1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/>
    </xf>
    <xf numFmtId="0" fontId="19" fillId="0" borderId="2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3" fontId="6" fillId="0" borderId="25" xfId="0" applyNumberFormat="1" applyFont="1" applyBorder="1" applyAlignment="1">
      <alignment horizontal="left"/>
    </xf>
    <xf numFmtId="3" fontId="6" fillId="0" borderId="26" xfId="0" applyNumberFormat="1" applyFont="1" applyBorder="1" applyAlignment="1">
      <alignment horizontal="left"/>
    </xf>
    <xf numFmtId="3" fontId="6" fillId="0" borderId="27" xfId="0" applyNumberFormat="1" applyFont="1" applyBorder="1" applyAlignment="1">
      <alignment horizontal="left"/>
    </xf>
    <xf numFmtId="3" fontId="14" fillId="0" borderId="28" xfId="1" applyNumberFormat="1" applyFont="1" applyBorder="1" applyAlignment="1">
      <alignment horizontal="left" vertical="top" wrapText="1"/>
    </xf>
    <xf numFmtId="3" fontId="14" fillId="0" borderId="29" xfId="1" applyNumberFormat="1" applyFont="1" applyBorder="1" applyAlignment="1">
      <alignment horizontal="left" vertical="top" wrapText="1"/>
    </xf>
    <xf numFmtId="3" fontId="8" fillId="0" borderId="11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left"/>
    </xf>
    <xf numFmtId="3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81"/>
  <sheetViews>
    <sheetView tabSelected="1" workbookViewId="0">
      <selection activeCell="G19" sqref="G19"/>
    </sheetView>
  </sheetViews>
  <sheetFormatPr defaultColWidth="9.140625" defaultRowHeight="15" outlineLevelRow="1"/>
  <cols>
    <col min="1" max="1" width="58.7109375" style="1" customWidth="1"/>
    <col min="2" max="2" width="2.7109375" style="1" hidden="1" customWidth="1"/>
    <col min="3" max="4" width="14" style="48" customWidth="1"/>
    <col min="5" max="6" width="14" style="1" customWidth="1"/>
    <col min="7" max="7" width="33.85546875" style="1" customWidth="1"/>
    <col min="8" max="8" width="2.85546875" style="1" customWidth="1"/>
    <col min="9" max="16384" width="9.140625" style="1"/>
  </cols>
  <sheetData>
    <row r="1" spans="1:8" ht="18.75">
      <c r="A1" s="78"/>
      <c r="B1" s="79"/>
      <c r="C1" s="79"/>
      <c r="D1" s="79"/>
      <c r="E1" s="79"/>
      <c r="F1" s="79"/>
      <c r="G1" s="80"/>
    </row>
    <row r="2" spans="1:8" ht="15.75">
      <c r="A2" s="91" t="s">
        <v>32</v>
      </c>
      <c r="B2" s="92"/>
      <c r="C2" s="92"/>
      <c r="D2" s="92"/>
      <c r="E2" s="92"/>
      <c r="F2" s="92"/>
      <c r="G2" s="93"/>
    </row>
    <row r="3" spans="1:8" ht="15.75" customHeight="1">
      <c r="A3" s="26"/>
      <c r="B3" s="9"/>
      <c r="C3" s="45"/>
      <c r="D3" s="45"/>
      <c r="E3" s="9"/>
      <c r="F3" s="9"/>
      <c r="G3" s="27"/>
    </row>
    <row r="4" spans="1:8" ht="15" customHeight="1">
      <c r="A4" s="94" t="s">
        <v>41</v>
      </c>
      <c r="B4" s="95"/>
      <c r="C4" s="95"/>
      <c r="D4" s="95"/>
      <c r="E4" s="95"/>
      <c r="F4" s="95"/>
      <c r="G4" s="96"/>
    </row>
    <row r="5" spans="1:8" ht="15" customHeight="1">
      <c r="A5" s="28"/>
      <c r="B5" s="9"/>
      <c r="C5" s="45"/>
      <c r="D5" s="45"/>
      <c r="E5" s="9"/>
      <c r="F5" s="9"/>
      <c r="G5" s="27"/>
    </row>
    <row r="6" spans="1:8" ht="15.75">
      <c r="A6" s="97" t="s">
        <v>42</v>
      </c>
      <c r="B6" s="98"/>
      <c r="C6" s="98"/>
      <c r="D6" s="98"/>
      <c r="E6" s="98"/>
      <c r="F6" s="98"/>
      <c r="G6" s="99"/>
    </row>
    <row r="7" spans="1:8" ht="15.75">
      <c r="A7" s="29"/>
      <c r="B7" s="30"/>
      <c r="C7" s="45"/>
      <c r="D7" s="45"/>
      <c r="E7" s="9"/>
      <c r="F7" s="9"/>
      <c r="G7" s="27"/>
    </row>
    <row r="8" spans="1:8">
      <c r="A8" s="81" t="s">
        <v>21</v>
      </c>
      <c r="B8" s="82"/>
      <c r="C8" s="82"/>
      <c r="D8" s="82"/>
      <c r="E8" s="82"/>
      <c r="F8" s="82"/>
      <c r="G8" s="83"/>
    </row>
    <row r="9" spans="1:8" ht="15.75" customHeight="1" thickBot="1">
      <c r="A9" s="84" t="s">
        <v>31</v>
      </c>
      <c r="B9" s="84"/>
      <c r="C9" s="84"/>
      <c r="D9" s="84"/>
      <c r="E9" s="84"/>
      <c r="F9" s="84"/>
      <c r="G9" s="84"/>
      <c r="H9" s="9"/>
    </row>
    <row r="10" spans="1:8" ht="15" customHeight="1" thickBot="1">
      <c r="A10" s="84"/>
      <c r="B10" s="84"/>
      <c r="C10" s="84"/>
      <c r="D10" s="84"/>
      <c r="E10" s="84"/>
      <c r="F10" s="84"/>
      <c r="G10" s="84"/>
    </row>
    <row r="11" spans="1:8" ht="32.25" customHeight="1">
      <c r="A11" s="85"/>
      <c r="B11" s="85"/>
      <c r="C11" s="85"/>
      <c r="D11" s="85"/>
      <c r="E11" s="85"/>
      <c r="F11" s="85"/>
      <c r="G11" s="85"/>
      <c r="H11" s="9"/>
    </row>
    <row r="12" spans="1:8" ht="15.75">
      <c r="A12" s="86"/>
      <c r="B12" s="87"/>
      <c r="C12" s="87"/>
      <c r="D12" s="87"/>
      <c r="E12" s="87"/>
      <c r="F12" s="87"/>
      <c r="G12" s="88"/>
      <c r="H12" s="9"/>
    </row>
    <row r="13" spans="1:8" ht="18">
      <c r="A13" s="31" t="s">
        <v>33</v>
      </c>
      <c r="B13" s="8"/>
      <c r="C13" s="46"/>
      <c r="D13" s="46"/>
      <c r="E13" s="8"/>
      <c r="F13" s="8"/>
      <c r="G13" s="32"/>
      <c r="H13" s="9"/>
    </row>
    <row r="14" spans="1:8" ht="15.75" thickBot="1">
      <c r="A14" s="33"/>
      <c r="B14" s="9"/>
      <c r="C14" s="45"/>
      <c r="D14" s="45"/>
      <c r="E14" s="9"/>
      <c r="F14" s="9"/>
      <c r="G14" s="27"/>
    </row>
    <row r="15" spans="1:8" ht="44.25" customHeight="1" thickBot="1">
      <c r="A15" s="39" t="s">
        <v>22</v>
      </c>
      <c r="B15" s="40"/>
      <c r="C15" s="41" t="s">
        <v>23</v>
      </c>
      <c r="D15" s="41" t="s">
        <v>39</v>
      </c>
      <c r="E15" s="41" t="s">
        <v>24</v>
      </c>
      <c r="F15" s="41" t="s">
        <v>25</v>
      </c>
      <c r="G15" s="42" t="s">
        <v>26</v>
      </c>
    </row>
    <row r="16" spans="1:8" ht="15.75">
      <c r="A16" s="11" t="s">
        <v>0</v>
      </c>
      <c r="B16" s="12"/>
      <c r="C16" s="14"/>
      <c r="D16" s="14"/>
      <c r="E16" s="13"/>
      <c r="F16" s="12">
        <f>F17+F18+F19</f>
        <v>590020</v>
      </c>
      <c r="G16" s="15"/>
    </row>
    <row r="17" spans="1:8" ht="18" outlineLevel="1">
      <c r="A17" s="16" t="s">
        <v>8</v>
      </c>
      <c r="B17" s="5"/>
      <c r="C17" s="6" t="s">
        <v>52</v>
      </c>
      <c r="D17" s="6">
        <v>250</v>
      </c>
      <c r="E17" s="5">
        <v>850</v>
      </c>
      <c r="F17" s="5">
        <f>D17*E17</f>
        <v>212500</v>
      </c>
      <c r="G17" s="17"/>
    </row>
    <row r="18" spans="1:8" ht="63" outlineLevel="1">
      <c r="A18" s="52" t="s">
        <v>7</v>
      </c>
      <c r="B18" s="53"/>
      <c r="C18" s="54" t="s">
        <v>77</v>
      </c>
      <c r="D18" s="54">
        <v>484</v>
      </c>
      <c r="E18" s="53">
        <v>780</v>
      </c>
      <c r="F18" s="53">
        <f>D18*E18</f>
        <v>377520</v>
      </c>
      <c r="G18" s="73" t="s">
        <v>78</v>
      </c>
    </row>
    <row r="19" spans="1:8" ht="16.5" outlineLevel="1" thickBot="1">
      <c r="A19" s="19" t="s">
        <v>34</v>
      </c>
      <c r="B19" s="20"/>
      <c r="C19" s="22"/>
      <c r="D19" s="22"/>
      <c r="E19" s="20"/>
      <c r="F19" s="5">
        <f>D19*E19</f>
        <v>0</v>
      </c>
      <c r="G19" s="21"/>
    </row>
    <row r="20" spans="1:8" ht="15.75">
      <c r="A20" s="11" t="s">
        <v>11</v>
      </c>
      <c r="B20" s="12"/>
      <c r="C20" s="14"/>
      <c r="D20" s="14"/>
      <c r="E20" s="13"/>
      <c r="F20" s="12">
        <f>F21+F22+F23+F24</f>
        <v>195000</v>
      </c>
      <c r="G20" s="15"/>
    </row>
    <row r="21" spans="1:8" ht="18" outlineLevel="1">
      <c r="A21" s="16" t="s">
        <v>10</v>
      </c>
      <c r="B21" s="5"/>
      <c r="C21" s="6" t="s">
        <v>52</v>
      </c>
      <c r="D21" s="6">
        <v>150</v>
      </c>
      <c r="E21" s="5">
        <v>800</v>
      </c>
      <c r="F21" s="5">
        <f>D21*E21</f>
        <v>120000</v>
      </c>
      <c r="G21" s="17"/>
    </row>
    <row r="22" spans="1:8" ht="15.75" outlineLevel="1">
      <c r="A22" s="16" t="s">
        <v>9</v>
      </c>
      <c r="B22" s="5"/>
      <c r="C22" s="6" t="s">
        <v>51</v>
      </c>
      <c r="D22" s="6">
        <v>50</v>
      </c>
      <c r="E22" s="5">
        <v>1500</v>
      </c>
      <c r="F22" s="5">
        <f>D22*E22</f>
        <v>75000</v>
      </c>
      <c r="G22" s="17"/>
    </row>
    <row r="23" spans="1:8" ht="15.75" outlineLevel="1">
      <c r="A23" s="16" t="s">
        <v>35</v>
      </c>
      <c r="B23" s="5"/>
      <c r="C23" s="6"/>
      <c r="D23" s="6"/>
      <c r="E23" s="5"/>
      <c r="F23" s="5">
        <f>D23*E23</f>
        <v>0</v>
      </c>
      <c r="G23" s="17"/>
    </row>
    <row r="24" spans="1:8" ht="16.5" outlineLevel="1" thickBot="1">
      <c r="A24" s="19" t="s">
        <v>35</v>
      </c>
      <c r="B24" s="20"/>
      <c r="C24" s="22"/>
      <c r="D24" s="22"/>
      <c r="E24" s="20"/>
      <c r="F24" s="5">
        <f>D24*E24</f>
        <v>0</v>
      </c>
      <c r="G24" s="21"/>
    </row>
    <row r="25" spans="1:8" ht="15.75">
      <c r="A25" s="11" t="s">
        <v>12</v>
      </c>
      <c r="B25" s="12"/>
      <c r="C25" s="14"/>
      <c r="D25" s="14"/>
      <c r="E25" s="13"/>
      <c r="F25" s="12">
        <f>F26+F27+F28+F30+F32+F29+F31+F33+F34</f>
        <v>3068000</v>
      </c>
      <c r="G25" s="15"/>
      <c r="H25" s="2"/>
    </row>
    <row r="26" spans="1:8" ht="18" outlineLevel="1">
      <c r="A26" s="18" t="s">
        <v>13</v>
      </c>
      <c r="B26" s="7"/>
      <c r="C26" s="6" t="s">
        <v>52</v>
      </c>
      <c r="D26" s="6">
        <v>4000</v>
      </c>
      <c r="E26" s="5">
        <v>150</v>
      </c>
      <c r="F26" s="5">
        <f t="shared" ref="F26:F34" si="0">D26*E26</f>
        <v>600000</v>
      </c>
      <c r="G26" s="17"/>
    </row>
    <row r="27" spans="1:8" ht="15.75" outlineLevel="1">
      <c r="A27" s="16" t="s">
        <v>14</v>
      </c>
      <c r="B27" s="5"/>
      <c r="C27" s="6" t="s">
        <v>51</v>
      </c>
      <c r="D27" s="6">
        <v>147</v>
      </c>
      <c r="E27" s="5">
        <v>8000</v>
      </c>
      <c r="F27" s="5">
        <f t="shared" si="0"/>
        <v>1176000</v>
      </c>
      <c r="G27" s="17"/>
    </row>
    <row r="28" spans="1:8" ht="15.75" outlineLevel="1">
      <c r="A28" s="16" t="s">
        <v>43</v>
      </c>
      <c r="B28" s="5"/>
      <c r="C28" s="6" t="s">
        <v>51</v>
      </c>
      <c r="D28" s="6">
        <v>41</v>
      </c>
      <c r="E28" s="5">
        <v>2000</v>
      </c>
      <c r="F28" s="5">
        <f t="shared" si="0"/>
        <v>82000</v>
      </c>
      <c r="G28" s="17"/>
    </row>
    <row r="29" spans="1:8" ht="18" outlineLevel="1">
      <c r="A29" s="16" t="s">
        <v>15</v>
      </c>
      <c r="B29" s="5"/>
      <c r="C29" s="6" t="s">
        <v>52</v>
      </c>
      <c r="D29" s="6">
        <v>800</v>
      </c>
      <c r="E29" s="5">
        <v>600</v>
      </c>
      <c r="F29" s="5">
        <f t="shared" si="0"/>
        <v>480000</v>
      </c>
      <c r="G29" s="17"/>
    </row>
    <row r="30" spans="1:8" ht="31.5" outlineLevel="1">
      <c r="A30" s="16" t="s">
        <v>65</v>
      </c>
      <c r="B30" s="5"/>
      <c r="C30" s="6" t="s">
        <v>51</v>
      </c>
      <c r="D30" s="6">
        <v>30</v>
      </c>
      <c r="E30" s="5">
        <v>200</v>
      </c>
      <c r="F30" s="5">
        <f t="shared" si="0"/>
        <v>6000</v>
      </c>
      <c r="G30" s="73" t="s">
        <v>66</v>
      </c>
    </row>
    <row r="31" spans="1:8" ht="18" outlineLevel="1">
      <c r="A31" s="16" t="s">
        <v>16</v>
      </c>
      <c r="B31" s="5"/>
      <c r="C31" s="6" t="s">
        <v>52</v>
      </c>
      <c r="D31" s="6">
        <v>500</v>
      </c>
      <c r="E31" s="5">
        <v>1100</v>
      </c>
      <c r="F31" s="5">
        <f t="shared" si="0"/>
        <v>550000</v>
      </c>
      <c r="G31" s="17"/>
    </row>
    <row r="32" spans="1:8" ht="18" outlineLevel="1">
      <c r="A32" s="16" t="s">
        <v>37</v>
      </c>
      <c r="B32" s="5"/>
      <c r="C32" s="6" t="s">
        <v>52</v>
      </c>
      <c r="D32" s="6">
        <v>1000</v>
      </c>
      <c r="E32" s="5">
        <v>150</v>
      </c>
      <c r="F32" s="5">
        <f t="shared" si="0"/>
        <v>150000</v>
      </c>
      <c r="G32" s="17"/>
    </row>
    <row r="33" spans="1:7" ht="18" outlineLevel="1">
      <c r="A33" s="16" t="s">
        <v>44</v>
      </c>
      <c r="B33" s="5"/>
      <c r="C33" s="6" t="s">
        <v>52</v>
      </c>
      <c r="D33" s="6">
        <v>48</v>
      </c>
      <c r="E33" s="5">
        <v>500</v>
      </c>
      <c r="F33" s="5">
        <f t="shared" si="0"/>
        <v>24000</v>
      </c>
      <c r="G33" s="17"/>
    </row>
    <row r="34" spans="1:7" ht="16.5" outlineLevel="1" thickBot="1">
      <c r="A34" s="19" t="s">
        <v>35</v>
      </c>
      <c r="B34" s="20"/>
      <c r="C34" s="22"/>
      <c r="D34" s="22"/>
      <c r="E34" s="20"/>
      <c r="F34" s="5">
        <f t="shared" si="0"/>
        <v>0</v>
      </c>
      <c r="G34" s="21"/>
    </row>
    <row r="35" spans="1:7" ht="15.75">
      <c r="A35" s="11" t="s">
        <v>5</v>
      </c>
      <c r="B35" s="12"/>
      <c r="C35" s="14"/>
      <c r="D35" s="14"/>
      <c r="E35" s="13"/>
      <c r="F35" s="12">
        <f>F36+F37+F38+F39+F40+F41+F42</f>
        <v>5394400</v>
      </c>
      <c r="G35" s="15"/>
    </row>
    <row r="36" spans="1:7" ht="18" outlineLevel="1">
      <c r="A36" s="50" t="s">
        <v>36</v>
      </c>
      <c r="B36" s="7"/>
      <c r="C36" s="6" t="s">
        <v>52</v>
      </c>
      <c r="D36" s="6">
        <v>12</v>
      </c>
      <c r="E36" s="5">
        <v>1700</v>
      </c>
      <c r="F36" s="5">
        <f t="shared" ref="F36:F42" si="1">D36*E36</f>
        <v>20400</v>
      </c>
      <c r="G36" s="17"/>
    </row>
    <row r="37" spans="1:7" ht="18" outlineLevel="1">
      <c r="A37" s="50" t="s">
        <v>72</v>
      </c>
      <c r="B37" s="7"/>
      <c r="C37" s="6" t="s">
        <v>52</v>
      </c>
      <c r="D37" s="6">
        <v>1135</v>
      </c>
      <c r="E37" s="5">
        <v>1500</v>
      </c>
      <c r="F37" s="5">
        <f t="shared" si="1"/>
        <v>1702500</v>
      </c>
      <c r="G37" s="17"/>
    </row>
    <row r="38" spans="1:7" ht="18" outlineLevel="1">
      <c r="A38" s="50" t="s">
        <v>71</v>
      </c>
      <c r="B38" s="7"/>
      <c r="C38" s="6" t="s">
        <v>52</v>
      </c>
      <c r="D38" s="6">
        <v>341</v>
      </c>
      <c r="E38" s="5">
        <v>1000</v>
      </c>
      <c r="F38" s="5">
        <f t="shared" si="1"/>
        <v>341000</v>
      </c>
      <c r="G38" s="17"/>
    </row>
    <row r="39" spans="1:7" ht="18" outlineLevel="1">
      <c r="A39" s="50" t="s">
        <v>73</v>
      </c>
      <c r="B39" s="7"/>
      <c r="C39" s="6" t="s">
        <v>52</v>
      </c>
      <c r="D39" s="6">
        <v>476</v>
      </c>
      <c r="E39" s="5">
        <v>700</v>
      </c>
      <c r="F39" s="5">
        <f t="shared" si="1"/>
        <v>333200</v>
      </c>
      <c r="G39" s="17"/>
    </row>
    <row r="40" spans="1:7" ht="31.5" outlineLevel="1">
      <c r="A40" s="50" t="s">
        <v>55</v>
      </c>
      <c r="B40" s="5"/>
      <c r="C40" s="6" t="s">
        <v>52</v>
      </c>
      <c r="D40" s="6">
        <v>3200</v>
      </c>
      <c r="E40" s="5">
        <v>900</v>
      </c>
      <c r="F40" s="5">
        <f t="shared" si="1"/>
        <v>2880000</v>
      </c>
      <c r="G40" s="49"/>
    </row>
    <row r="41" spans="1:7" ht="18" outlineLevel="1">
      <c r="A41" s="16" t="s">
        <v>53</v>
      </c>
      <c r="B41" s="5"/>
      <c r="C41" s="6" t="s">
        <v>52</v>
      </c>
      <c r="D41" s="6">
        <v>51</v>
      </c>
      <c r="E41" s="5">
        <v>2300</v>
      </c>
      <c r="F41" s="5">
        <f t="shared" si="1"/>
        <v>117300</v>
      </c>
      <c r="G41" s="17"/>
    </row>
    <row r="42" spans="1:7" ht="16.5" outlineLevel="1" thickBot="1">
      <c r="A42" s="19" t="s">
        <v>35</v>
      </c>
      <c r="B42" s="20"/>
      <c r="C42" s="22"/>
      <c r="D42" s="22"/>
      <c r="E42" s="20"/>
      <c r="F42" s="5">
        <f t="shared" si="1"/>
        <v>0</v>
      </c>
      <c r="G42" s="23"/>
    </row>
    <row r="43" spans="1:7" ht="15.75">
      <c r="A43" s="11" t="s">
        <v>1</v>
      </c>
      <c r="B43" s="12"/>
      <c r="C43" s="14"/>
      <c r="D43" s="14"/>
      <c r="E43" s="13"/>
      <c r="F43" s="12">
        <f>F44+F46+F45+F47+F48+F49+F50+F51+F52+F53+F54</f>
        <v>830700</v>
      </c>
      <c r="G43" s="15"/>
    </row>
    <row r="44" spans="1:7" ht="15.75" outlineLevel="1">
      <c r="A44" s="16" t="s">
        <v>75</v>
      </c>
      <c r="B44" s="5"/>
      <c r="C44" s="6"/>
      <c r="D44" s="6">
        <v>20</v>
      </c>
      <c r="E44" s="5">
        <v>9000</v>
      </c>
      <c r="F44" s="5">
        <f t="shared" ref="F44:F54" si="2">D44*E44</f>
        <v>180000</v>
      </c>
      <c r="G44" s="17"/>
    </row>
    <row r="45" spans="1:7" ht="15.75" outlineLevel="1">
      <c r="A45" s="16" t="s">
        <v>76</v>
      </c>
      <c r="B45" s="5"/>
      <c r="C45" s="6"/>
      <c r="D45" s="6">
        <v>23</v>
      </c>
      <c r="E45" s="5">
        <v>7500</v>
      </c>
      <c r="F45" s="5">
        <f t="shared" si="2"/>
        <v>172500</v>
      </c>
      <c r="G45" s="17"/>
    </row>
    <row r="46" spans="1:7" ht="15.75" outlineLevel="1">
      <c r="A46" s="16" t="s">
        <v>54</v>
      </c>
      <c r="B46" s="5"/>
      <c r="C46" s="6"/>
      <c r="D46" s="6">
        <v>15</v>
      </c>
      <c r="E46" s="5">
        <v>5500</v>
      </c>
      <c r="F46" s="5">
        <f t="shared" si="2"/>
        <v>82500</v>
      </c>
      <c r="G46" s="17"/>
    </row>
    <row r="47" spans="1:7" ht="15.75" outlineLevel="1">
      <c r="A47" s="16" t="s">
        <v>17</v>
      </c>
      <c r="B47" s="5"/>
      <c r="C47" s="6"/>
      <c r="D47" s="6">
        <v>4</v>
      </c>
      <c r="E47" s="5">
        <v>7500</v>
      </c>
      <c r="F47" s="5">
        <f t="shared" si="2"/>
        <v>30000</v>
      </c>
      <c r="G47" s="17"/>
    </row>
    <row r="48" spans="1:7" ht="15.75" outlineLevel="1">
      <c r="A48" s="16" t="s">
        <v>2</v>
      </c>
      <c r="B48" s="5"/>
      <c r="C48" s="6"/>
      <c r="D48" s="6">
        <v>3</v>
      </c>
      <c r="E48" s="5">
        <v>30000</v>
      </c>
      <c r="F48" s="5">
        <f t="shared" si="2"/>
        <v>90000</v>
      </c>
      <c r="G48" s="17"/>
    </row>
    <row r="49" spans="1:7" ht="15.75" outlineLevel="1">
      <c r="A49" s="16" t="s">
        <v>59</v>
      </c>
      <c r="B49" s="5"/>
      <c r="C49" s="6"/>
      <c r="D49" s="6">
        <v>6</v>
      </c>
      <c r="E49" s="5">
        <v>8000</v>
      </c>
      <c r="F49" s="5">
        <f t="shared" si="2"/>
        <v>48000</v>
      </c>
      <c r="G49" s="17"/>
    </row>
    <row r="50" spans="1:7" ht="15.75" outlineLevel="1">
      <c r="A50" s="16" t="s">
        <v>69</v>
      </c>
      <c r="B50" s="5"/>
      <c r="C50" s="6"/>
      <c r="D50" s="6">
        <v>12</v>
      </c>
      <c r="E50" s="5">
        <v>3000</v>
      </c>
      <c r="F50" s="5">
        <f t="shared" si="2"/>
        <v>36000</v>
      </c>
      <c r="G50" s="17"/>
    </row>
    <row r="51" spans="1:7" ht="15.75" outlineLevel="1">
      <c r="A51" s="16" t="s">
        <v>40</v>
      </c>
      <c r="B51" s="5"/>
      <c r="C51" s="6"/>
      <c r="D51" s="6">
        <v>2</v>
      </c>
      <c r="E51" s="5">
        <v>2100</v>
      </c>
      <c r="F51" s="5">
        <f t="shared" si="2"/>
        <v>4200</v>
      </c>
      <c r="G51" s="17"/>
    </row>
    <row r="52" spans="1:7" ht="15.75" outlineLevel="1">
      <c r="A52" s="16" t="s">
        <v>18</v>
      </c>
      <c r="B52" s="5"/>
      <c r="C52" s="6"/>
      <c r="D52" s="6">
        <v>1</v>
      </c>
      <c r="E52" s="5">
        <v>7500</v>
      </c>
      <c r="F52" s="5">
        <f t="shared" si="2"/>
        <v>7500</v>
      </c>
      <c r="G52" s="17"/>
    </row>
    <row r="53" spans="1:7" ht="15.75" outlineLevel="1">
      <c r="A53" s="16" t="s">
        <v>45</v>
      </c>
      <c r="B53" s="5"/>
      <c r="C53" s="6"/>
      <c r="D53" s="6">
        <v>1</v>
      </c>
      <c r="E53" s="5">
        <v>30000</v>
      </c>
      <c r="F53" s="5">
        <f t="shared" si="2"/>
        <v>30000</v>
      </c>
      <c r="G53" s="17"/>
    </row>
    <row r="54" spans="1:7" ht="16.5" outlineLevel="1" thickBot="1">
      <c r="A54" s="19" t="s">
        <v>60</v>
      </c>
      <c r="B54" s="20"/>
      <c r="C54" s="22"/>
      <c r="D54" s="22">
        <v>1</v>
      </c>
      <c r="E54" s="20">
        <v>150000</v>
      </c>
      <c r="F54" s="5">
        <f t="shared" si="2"/>
        <v>150000</v>
      </c>
      <c r="G54" s="21"/>
    </row>
    <row r="55" spans="1:7" ht="15.75">
      <c r="A55" s="11" t="s">
        <v>19</v>
      </c>
      <c r="B55" s="12"/>
      <c r="C55" s="14"/>
      <c r="D55" s="14"/>
      <c r="E55" s="13"/>
      <c r="F55" s="12">
        <f>F56+F58+F59+F60+F57</f>
        <v>828950</v>
      </c>
      <c r="G55" s="15"/>
    </row>
    <row r="56" spans="1:7" ht="15.75" outlineLevel="1">
      <c r="A56" s="16" t="s">
        <v>56</v>
      </c>
      <c r="B56" s="5"/>
      <c r="C56" s="6" t="s">
        <v>51</v>
      </c>
      <c r="D56" s="6">
        <v>2</v>
      </c>
      <c r="E56" s="5">
        <v>150000</v>
      </c>
      <c r="F56" s="5">
        <f>D56*E56</f>
        <v>300000</v>
      </c>
      <c r="G56" s="17"/>
    </row>
    <row r="57" spans="1:7" ht="15.75" outlineLevel="1">
      <c r="A57" s="16" t="s">
        <v>61</v>
      </c>
      <c r="B57" s="5"/>
      <c r="C57" s="6" t="s">
        <v>51</v>
      </c>
      <c r="D57" s="6">
        <v>2</v>
      </c>
      <c r="E57" s="5">
        <v>60000</v>
      </c>
      <c r="F57" s="5">
        <f>D57*E57</f>
        <v>120000</v>
      </c>
      <c r="G57" s="17"/>
    </row>
    <row r="58" spans="1:7" ht="18" outlineLevel="1">
      <c r="A58" s="16" t="s">
        <v>20</v>
      </c>
      <c r="B58" s="5"/>
      <c r="C58" s="6" t="s">
        <v>52</v>
      </c>
      <c r="D58" s="6">
        <v>1000</v>
      </c>
      <c r="E58" s="5">
        <v>100</v>
      </c>
      <c r="F58" s="5">
        <f>D58*E58</f>
        <v>100000</v>
      </c>
      <c r="G58" s="17" t="s">
        <v>70</v>
      </c>
    </row>
    <row r="59" spans="1:7" ht="18" outlineLevel="1">
      <c r="A59" s="16" t="s">
        <v>57</v>
      </c>
      <c r="B59" s="5"/>
      <c r="C59" s="6" t="s">
        <v>52</v>
      </c>
      <c r="D59" s="6">
        <v>73</v>
      </c>
      <c r="E59" s="5">
        <v>1150</v>
      </c>
      <c r="F59" s="5">
        <f>D59*E59</f>
        <v>83950</v>
      </c>
      <c r="G59" s="17"/>
    </row>
    <row r="60" spans="1:7" ht="18" outlineLevel="1">
      <c r="A60" s="61" t="s">
        <v>58</v>
      </c>
      <c r="B60" s="62"/>
      <c r="C60" s="6" t="s">
        <v>52</v>
      </c>
      <c r="D60" s="63">
        <v>150</v>
      </c>
      <c r="E60" s="62">
        <v>1500</v>
      </c>
      <c r="F60" s="5">
        <f t="shared" ref="F60:F61" si="3">D60*E60</f>
        <v>225000</v>
      </c>
      <c r="G60" s="64"/>
    </row>
    <row r="61" spans="1:7" ht="16.5" outlineLevel="1" thickBot="1">
      <c r="A61" s="24" t="s">
        <v>35</v>
      </c>
      <c r="B61" s="20"/>
      <c r="C61" s="22"/>
      <c r="D61" s="22"/>
      <c r="E61" s="20"/>
      <c r="F61" s="5">
        <f t="shared" si="3"/>
        <v>0</v>
      </c>
      <c r="G61" s="21"/>
    </row>
    <row r="62" spans="1:7" ht="15.75">
      <c r="A62" s="11" t="s">
        <v>3</v>
      </c>
      <c r="B62" s="12"/>
      <c r="C62" s="14"/>
      <c r="D62" s="14"/>
      <c r="E62" s="13"/>
      <c r="F62" s="12">
        <f>F63+F64+F65</f>
        <v>3314800</v>
      </c>
      <c r="G62" s="51"/>
    </row>
    <row r="63" spans="1:7" ht="15.75" outlineLevel="1">
      <c r="A63" s="58" t="s">
        <v>48</v>
      </c>
      <c r="B63" s="59"/>
      <c r="C63" s="60" t="s">
        <v>50</v>
      </c>
      <c r="D63" s="60">
        <v>1</v>
      </c>
      <c r="E63" s="59">
        <v>2448800</v>
      </c>
      <c r="F63" s="59">
        <f>D63*E63</f>
        <v>2448800</v>
      </c>
      <c r="G63" s="17"/>
    </row>
    <row r="64" spans="1:7" ht="15.75" outlineLevel="1">
      <c r="A64" s="55" t="s">
        <v>46</v>
      </c>
      <c r="B64" s="56"/>
      <c r="C64" s="54" t="s">
        <v>50</v>
      </c>
      <c r="D64" s="54">
        <v>1</v>
      </c>
      <c r="E64" s="53">
        <v>372000</v>
      </c>
      <c r="F64" s="53">
        <f>D64*E64</f>
        <v>372000</v>
      </c>
      <c r="G64" s="17"/>
    </row>
    <row r="65" spans="1:7" ht="16.5" outlineLevel="1" thickBot="1">
      <c r="A65" s="55" t="s">
        <v>49</v>
      </c>
      <c r="B65" s="56"/>
      <c r="C65" s="54" t="s">
        <v>50</v>
      </c>
      <c r="D65" s="54">
        <v>1</v>
      </c>
      <c r="E65" s="53">
        <v>494000</v>
      </c>
      <c r="F65" s="53">
        <f>D65*E65</f>
        <v>494000</v>
      </c>
      <c r="G65" s="17"/>
    </row>
    <row r="66" spans="1:7" ht="15.75">
      <c r="A66" s="11" t="s">
        <v>4</v>
      </c>
      <c r="B66" s="12"/>
      <c r="C66" s="14"/>
      <c r="D66" s="14"/>
      <c r="E66" s="13"/>
      <c r="F66" s="12">
        <f>SUM(F67:F67)</f>
        <v>535200</v>
      </c>
      <c r="G66" s="51"/>
    </row>
    <row r="67" spans="1:7" ht="16.5" outlineLevel="1" thickBot="1">
      <c r="A67" s="52" t="s">
        <v>47</v>
      </c>
      <c r="B67" s="57"/>
      <c r="C67" s="54" t="s">
        <v>51</v>
      </c>
      <c r="D67" s="54">
        <v>120</v>
      </c>
      <c r="E67" s="53">
        <v>4460</v>
      </c>
      <c r="F67" s="53">
        <f t="shared" ref="F67" si="4">D67*E67</f>
        <v>535200</v>
      </c>
      <c r="G67" s="17"/>
    </row>
    <row r="68" spans="1:7" ht="15.75">
      <c r="A68" s="11" t="s">
        <v>6</v>
      </c>
      <c r="B68" s="12"/>
      <c r="C68" s="14"/>
      <c r="D68" s="14"/>
      <c r="E68" s="13"/>
      <c r="F68" s="12">
        <f>F69+F70+F71+F72+F73</f>
        <v>240000</v>
      </c>
      <c r="G68" s="25"/>
    </row>
    <row r="69" spans="1:7" ht="45" outlineLevel="1">
      <c r="A69" s="5" t="s">
        <v>38</v>
      </c>
      <c r="B69" s="4"/>
      <c r="C69" s="72" t="s">
        <v>51</v>
      </c>
      <c r="D69" s="47">
        <v>1</v>
      </c>
      <c r="E69" s="3">
        <v>0</v>
      </c>
      <c r="F69" s="5">
        <f>D69*E69</f>
        <v>0</v>
      </c>
      <c r="G69" s="71" t="s">
        <v>62</v>
      </c>
    </row>
    <row r="70" spans="1:7" ht="15.75" outlineLevel="1">
      <c r="A70" s="5" t="s">
        <v>63</v>
      </c>
      <c r="B70" s="4"/>
      <c r="C70" s="72" t="s">
        <v>51</v>
      </c>
      <c r="D70" s="47">
        <v>4</v>
      </c>
      <c r="E70" s="3">
        <v>30000</v>
      </c>
      <c r="F70" s="5">
        <f>D70*E70</f>
        <v>120000</v>
      </c>
      <c r="G70" s="71"/>
    </row>
    <row r="71" spans="1:7" ht="15.75" outlineLevel="1">
      <c r="A71" s="5" t="s">
        <v>64</v>
      </c>
      <c r="B71" s="4"/>
      <c r="C71" s="72" t="s">
        <v>51</v>
      </c>
      <c r="D71" s="47">
        <v>1</v>
      </c>
      <c r="E71" s="3">
        <v>20000</v>
      </c>
      <c r="F71" s="5">
        <f>D71*E71</f>
        <v>20000</v>
      </c>
      <c r="G71" s="71" t="s">
        <v>74</v>
      </c>
    </row>
    <row r="72" spans="1:7" ht="15.75" outlineLevel="1">
      <c r="A72" s="5" t="s">
        <v>67</v>
      </c>
      <c r="B72" s="4"/>
      <c r="C72" s="72" t="s">
        <v>51</v>
      </c>
      <c r="D72" s="47">
        <v>2</v>
      </c>
      <c r="E72" s="3">
        <v>20000</v>
      </c>
      <c r="F72" s="5">
        <f>D72*E72</f>
        <v>40000</v>
      </c>
      <c r="G72" s="71"/>
    </row>
    <row r="73" spans="1:7" ht="15.75" outlineLevel="1">
      <c r="A73" s="5" t="s">
        <v>68</v>
      </c>
      <c r="B73" s="4"/>
      <c r="C73" s="72" t="s">
        <v>51</v>
      </c>
      <c r="D73" s="47">
        <v>3</v>
      </c>
      <c r="E73" s="3">
        <v>20000</v>
      </c>
      <c r="F73" s="5">
        <f>D73*E73</f>
        <v>60000</v>
      </c>
      <c r="G73" s="71"/>
    </row>
    <row r="74" spans="1:7" ht="15.75" outlineLevel="1">
      <c r="A74" s="5"/>
      <c r="B74" s="4"/>
      <c r="C74" s="47"/>
      <c r="D74" s="47"/>
      <c r="E74" s="3"/>
      <c r="F74" s="5"/>
      <c r="G74" s="71"/>
    </row>
    <row r="75" spans="1:7" ht="16.5" thickBot="1">
      <c r="A75" s="65" t="s">
        <v>30</v>
      </c>
      <c r="B75" s="66"/>
      <c r="C75" s="67"/>
      <c r="D75" s="67"/>
      <c r="E75" s="68"/>
      <c r="F75" s="69">
        <f>F16+F20+F25+F35+F43+F55+F62+F66+F68</f>
        <v>14997070</v>
      </c>
      <c r="G75" s="70"/>
    </row>
    <row r="76" spans="1:7">
      <c r="A76" s="33"/>
      <c r="B76" s="9"/>
      <c r="C76" s="45"/>
      <c r="D76" s="45"/>
      <c r="E76" s="9"/>
      <c r="F76" s="9"/>
      <c r="G76" s="27"/>
    </row>
    <row r="77" spans="1:7">
      <c r="A77" s="34" t="s">
        <v>28</v>
      </c>
      <c r="B77" s="10"/>
      <c r="C77" s="89">
        <f>F75</f>
        <v>14997070</v>
      </c>
      <c r="D77" s="90"/>
      <c r="E77" s="9"/>
      <c r="F77" s="9"/>
      <c r="G77" s="27"/>
    </row>
    <row r="78" spans="1:7" ht="15.75" thickBot="1">
      <c r="A78" s="37" t="s">
        <v>27</v>
      </c>
      <c r="B78" s="38"/>
      <c r="C78" s="75">
        <f>C77*0.21</f>
        <v>3149384.6999999997</v>
      </c>
      <c r="D78" s="75"/>
      <c r="E78" s="9"/>
      <c r="F78" s="9"/>
      <c r="G78" s="27"/>
    </row>
    <row r="79" spans="1:7" ht="15.75" thickBot="1">
      <c r="A79" s="43" t="s">
        <v>29</v>
      </c>
      <c r="B79" s="44"/>
      <c r="C79" s="76">
        <f>C77+C78</f>
        <v>18146454.699999999</v>
      </c>
      <c r="D79" s="77"/>
      <c r="E79" s="35"/>
      <c r="F79" s="35"/>
      <c r="G79" s="36"/>
    </row>
    <row r="81" spans="1:7">
      <c r="A81" s="74"/>
      <c r="B81" s="74"/>
      <c r="C81" s="74"/>
      <c r="D81" s="74"/>
      <c r="E81" s="74"/>
      <c r="F81" s="74"/>
      <c r="G81" s="74"/>
    </row>
  </sheetData>
  <mergeCells count="11">
    <mergeCell ref="A81:G81"/>
    <mergeCell ref="C78:D78"/>
    <mergeCell ref="C79:D79"/>
    <mergeCell ref="A1:G1"/>
    <mergeCell ref="A8:G8"/>
    <mergeCell ref="A9:G11"/>
    <mergeCell ref="A12:G12"/>
    <mergeCell ref="C77:D77"/>
    <mergeCell ref="A2:G2"/>
    <mergeCell ref="A4:G4"/>
    <mergeCell ref="A6:G6"/>
  </mergeCells>
  <pageMargins left="0.7" right="0.7" top="0.78740157499999996" bottom="0.78740157499999996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náklady realizace </vt:lpstr>
    </vt:vector>
  </TitlesOfParts>
  <Company>PM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Tereza M</cp:lastModifiedBy>
  <cp:lastPrinted>2013-02-07T07:45:35Z</cp:lastPrinted>
  <dcterms:created xsi:type="dcterms:W3CDTF">2011-10-13T16:00:08Z</dcterms:created>
  <dcterms:modified xsi:type="dcterms:W3CDTF">2016-11-20T14:35:58Z</dcterms:modified>
</cp:coreProperties>
</file>